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Opći" sheetId="1" r:id="rId1"/>
  </sheets>
  <definedNames/>
  <calcPr fullCalcOnLoad="1"/>
</workbook>
</file>

<file path=xl/sharedStrings.xml><?xml version="1.0" encoding="utf-8"?>
<sst xmlns="http://schemas.openxmlformats.org/spreadsheetml/2006/main" count="143" uniqueCount="121">
  <si>
    <t>634 Pomoći od ostalih subjekata unutar općeg proračuna</t>
  </si>
  <si>
    <t>643 Prihodi od kamata na dane zajmove</t>
  </si>
  <si>
    <t>683 Ostali prihodi</t>
  </si>
  <si>
    <t>32 Materijalni rashodi</t>
  </si>
  <si>
    <t>329 Ostali nespomenuti rashodi poslovanja</t>
  </si>
  <si>
    <t>38 Ostali rashodi</t>
  </si>
  <si>
    <t>381 Tekuće donacije</t>
  </si>
  <si>
    <t>321 Naknade troškova zaposlenima</t>
  </si>
  <si>
    <t>323 Rashodi za usluge</t>
  </si>
  <si>
    <t>31 Rashodi za zaposlene</t>
  </si>
  <si>
    <t>312 Ostali rashodi za zaposlene</t>
  </si>
  <si>
    <t>313 Doprinosi na plaće</t>
  </si>
  <si>
    <t>322 Rashodi za materijal i energiju</t>
  </si>
  <si>
    <t>34 Financijski rashodi</t>
  </si>
  <si>
    <t>343 Ostali financijski rashodi</t>
  </si>
  <si>
    <t>42 Rashodi za nabavu proizvedene dugotrajne imovine</t>
  </si>
  <si>
    <t>422 Postrojenja i oprema</t>
  </si>
  <si>
    <t>45 Rashodi za dodatna ulaganja na nefinancijskoj imovini</t>
  </si>
  <si>
    <t>451 Dodatna ulaganja na građevinskim objektima</t>
  </si>
  <si>
    <t>35 Subvencije</t>
  </si>
  <si>
    <t>411 Materijalna imovina - prirodna bogatstva</t>
  </si>
  <si>
    <t>426 Nematerijalna proizvedena imovina</t>
  </si>
  <si>
    <t>412 Nematerijalna imovina</t>
  </si>
  <si>
    <t>37 Naknade građanima i kućanstvima na temelju osiguranja i druge naknade</t>
  </si>
  <si>
    <t>372 Ostale naknade građanima i kućanstvima iz proračuna</t>
  </si>
  <si>
    <t>421 Građevinski objekti</t>
  </si>
  <si>
    <t>424 Knjige, umjetnička djela i ostale izložbene vrijednosti</t>
  </si>
  <si>
    <t>363 Pomoći unutar općeg proračuna</t>
  </si>
  <si>
    <t>Vrsta</t>
  </si>
  <si>
    <t>6 PRIHODI POSLOVANJA</t>
  </si>
  <si>
    <t>61 Prihodi od poreza</t>
  </si>
  <si>
    <t>611 Porez i prirez na dohodak</t>
  </si>
  <si>
    <t>613 Porezi na imovinu</t>
  </si>
  <si>
    <t>614 Porezi na robu i usluge</t>
  </si>
  <si>
    <t>64 Prihodi od imovine</t>
  </si>
  <si>
    <t>641 Prihodi od financijske imovine</t>
  </si>
  <si>
    <t>642 Prihodi od nefinancijske imovine</t>
  </si>
  <si>
    <t>652 Prihodi po posebnim propisima</t>
  </si>
  <si>
    <t>7 PRIHODI OD PRODAJE NEFINANCIJSKE IMOVINE</t>
  </si>
  <si>
    <t>711 Prihodi od prodaje materijalne imovine - prirodnih bogatstava</t>
  </si>
  <si>
    <t>712 Prihodi od prodaje nematerijalne imovine</t>
  </si>
  <si>
    <t>72 Prihodi od prodaje proizvedene dugotrajne imovine</t>
  </si>
  <si>
    <t>721 Prihodi od prodaje građevinskih objekata</t>
  </si>
  <si>
    <t>SVEUKUPNO PRIHODI</t>
  </si>
  <si>
    <t>3 RASHODI POSLOVANJA</t>
  </si>
  <si>
    <t>4 RASHODI ZA NABAVU NEFINANCIJSKE IMOVINE</t>
  </si>
  <si>
    <t>SVEUKUPNO RASHODI</t>
  </si>
  <si>
    <t>8 PRIMICI OD FINANCIJSKE IMOVINE I ZADUŽIVANJA</t>
  </si>
  <si>
    <t>81 Primljene otplate (povrati) glavnice danih zajmova</t>
  </si>
  <si>
    <t>812 Primici (povrati) glavnice zajmova danih neprofitnim organizacijama, građanima i kućanstvima</t>
  </si>
  <si>
    <t>SVEUKUPNO PRIMICI</t>
  </si>
  <si>
    <t>5 IZDACI ZA FINANCIJSKU IMOVINU I OTPLATE ZAJMOVA</t>
  </si>
  <si>
    <t>SVEUKUPNO IZDACI</t>
  </si>
  <si>
    <t>A. RAČUN PRIHODA I RASHODA</t>
  </si>
  <si>
    <t>PRIHODI POSLOVANJA</t>
  </si>
  <si>
    <t>PRIHODI  OD PRODAJE NEFINANCIJSKE IMOVINE</t>
  </si>
  <si>
    <t>UKUPNO PRIHODI</t>
  </si>
  <si>
    <t>RASHODI POSLOVANJA</t>
  </si>
  <si>
    <t>RASHODI ZA NABAVU NEFINANCIJSKE IMOVINE</t>
  </si>
  <si>
    <t>UKUPNO RASHODI</t>
  </si>
  <si>
    <t>B.  RAČUN ZADUŽIVANJA / FINANCIRANJA</t>
  </si>
  <si>
    <t>PRIMICI  OD FINANCIJSKE IMOVINE I ZADUŽIVANJA</t>
  </si>
  <si>
    <t>IZDACI ZA FINANCIJSKU IMOVINU I OTPLATE ZAJMOVA</t>
  </si>
  <si>
    <t>RAZLIKA - zaduživanje / financiranje (1-2)</t>
  </si>
  <si>
    <t>UKUPNI PRIHODI I PRIMICI</t>
  </si>
  <si>
    <t xml:space="preserve">UKUPNI RASHODI I IZDACI </t>
  </si>
  <si>
    <t>RAZLIKA - višak / manjak</t>
  </si>
  <si>
    <t>I.   OPĆI  DIO</t>
  </si>
  <si>
    <t>663 Donacije pravnih i fizičkih osoba izvan opće države</t>
  </si>
  <si>
    <t>635 Pomoći izravnanja za decentralizirane funkcije</t>
  </si>
  <si>
    <t>63 Pomoći iz inozemstva (darovnice) i od subjekata unutar općeg proračuna</t>
  </si>
  <si>
    <t>633 Pomoći iz proračuna</t>
  </si>
  <si>
    <t>65 Prihodi od upravnih i administrativnih pristojbi, pristojbi po posebnim propisima i naknada</t>
  </si>
  <si>
    <t>651 Upravne i administrativne pristojbe</t>
  </si>
  <si>
    <t>653 Komunalni doprinosi i naknade</t>
  </si>
  <si>
    <t>66 Prihodi od prodaje proizvoda i robe te pruženih usluga i prihodi od donacija</t>
  </si>
  <si>
    <t>661 Prihodi od prodaje proizvoda i robe te pruženih usluga</t>
  </si>
  <si>
    <t>68 Kazne, upravne mjere i ostali prihodi</t>
  </si>
  <si>
    <t>681 Kazne i upravne mjere</t>
  </si>
  <si>
    <t>311 Plaće (Bruto)</t>
  </si>
  <si>
    <t>342 Kamate za primljene kredite i zajmove</t>
  </si>
  <si>
    <t>352 Subvencije trgovačkim društvima, poljoprivrednicima i obrtnicima izvan javnog sektora</t>
  </si>
  <si>
    <t>36 Pomoći dane u inozemstvo i unutar opće države</t>
  </si>
  <si>
    <t>41 Rashodi za nabavu neproizvedene dugotrajne imovine</t>
  </si>
  <si>
    <t>54 Izdaci za otplatu glavnice primljenih kredita i zajmova</t>
  </si>
  <si>
    <t>544 Otplata glavnice primljenih kredita i zajmova od kreditnih i ostalih financijskih institucija izvan javnog sektora</t>
  </si>
  <si>
    <t>71 Prihodi od prodaje neproizvedene dugotrajne imovine</t>
  </si>
  <si>
    <t>Članak 1.</t>
  </si>
  <si>
    <t>324 Naknade troškova osobama izvan radnog odnosa</t>
  </si>
  <si>
    <t>Članak 2.</t>
  </si>
  <si>
    <t>Povećanje / smanjenje</t>
  </si>
  <si>
    <t>632 Pomoći od međunarodnih organizacija te institucija i tijela EU</t>
  </si>
  <si>
    <t>423 Prijevozna sredstva</t>
  </si>
  <si>
    <t>636 Pomoći proračunskim korisnicima iz proračuna koji im nije nadležan</t>
  </si>
  <si>
    <t xml:space="preserve"> ZA 2016. GODINU I PROJEKCIJA ZA 2017. I 2018. GODINU</t>
  </si>
  <si>
    <t>Plan 2016.</t>
  </si>
  <si>
    <t>Novi plan 2016.</t>
  </si>
  <si>
    <t>Prihodi i rashodi po ekonomskoj klasifikaciji utvrđuju se u Računu prihoda i rashoda za 2016. godinu kako slijedi:</t>
  </si>
  <si>
    <t>366 Pomoći proračunskih korisnika drugih proračuna</t>
  </si>
  <si>
    <t>51 Izdaci za dane zajmove</t>
  </si>
  <si>
    <t>516 Izdaci za dane zajmove trgovačkim društvima i obrtnicima</t>
  </si>
  <si>
    <t>C. UKUPNO PRORAČUN GRADA</t>
  </si>
  <si>
    <t>MANJAK PRIHODA IZ PRETHODNIH GODINA</t>
  </si>
  <si>
    <t>Izvor</t>
  </si>
  <si>
    <t>11,24,25</t>
  </si>
  <si>
    <t>638 Pomoći iz državnog proračuna temeljem prijenosa iz EU</t>
  </si>
  <si>
    <t>11,43,44</t>
  </si>
  <si>
    <t>II. IZMJENE I DOPUNE PRORAČUNA GRADA ŠIBENIKA</t>
  </si>
  <si>
    <t>II. Izmjene i dopune Proračuna Grada Šibenika za 2016. godinu (u daljnjem tekstu: Proračun) sastoje se od:</t>
  </si>
  <si>
    <t>722 Prihodi od prodaje postrojenja i opreme</t>
  </si>
  <si>
    <t>723 Prihodi od prodaje prijevoznih sredstava</t>
  </si>
  <si>
    <t>816 Primici (povrati) glavnice zajmova danih trgovačkim društvima, obrtnicima, malim i srednjim poduzetnicima izvan javnog sektora</t>
  </si>
  <si>
    <t>818 Primici od povrata depozita i jamčevnih pologa</t>
  </si>
  <si>
    <t>84 Primici od zaduživanja</t>
  </si>
  <si>
    <t>844 Primljeni krediti i zajmovi od kreditnih i ostalih financijskih institucija izvan javnog sektora</t>
  </si>
  <si>
    <t>386 Kapitalne pomoći</t>
  </si>
  <si>
    <t>53 Izdaci za dionice i udjele u glavnici</t>
  </si>
  <si>
    <t>534 Dionice i udjeli u glavnici trgovačkih društava izvan javnog sektora</t>
  </si>
  <si>
    <t>11,23,44,52,71</t>
  </si>
  <si>
    <t>Na temelju članka 39. Zakona o proračunu (“Narodne novine” 87/08, 136/12 i 15/15) Gradsko vijeće Grada Šibenika, na 27. sjednici od 19. prosinca  2016. godine usvaja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</si>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</sst>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4" fontId="4" fillId="0" borderId="0" xfId="0" applyNumberFormat="1" applyFont="1" applyFill="1" applyAlignment="1">
      <alignment vertical="top" wrapText="1"/>
    </xf>
    <xf numFmtId="4" fontId="3" fillId="32" borderId="0" xfId="0" applyNumberFormat="1" applyFont="1" applyFill="1" applyAlignment="1">
      <alignment horizontal="right" vertical="top" wrapText="1"/>
    </xf>
    <xf numFmtId="4" fontId="4" fillId="2" borderId="0" xfId="0" applyNumberFormat="1" applyFont="1" applyFill="1" applyAlignment="1">
      <alignment horizontal="right" wrapText="1"/>
    </xf>
    <xf numFmtId="4" fontId="3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3" fillId="32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4" fontId="9" fillId="5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4" fontId="10" fillId="32" borderId="0" xfId="0" applyNumberFormat="1" applyFont="1" applyFill="1" applyAlignment="1">
      <alignment horizontal="center" vertical="top"/>
    </xf>
    <xf numFmtId="0" fontId="45" fillId="0" borderId="0" xfId="0" applyFont="1" applyAlignment="1">
      <alignment horizontal="right" vertical="top"/>
    </xf>
    <xf numFmtId="4" fontId="10" fillId="32" borderId="0" xfId="0" applyNumberFormat="1" applyFont="1" applyFill="1" applyAlignment="1">
      <alignment horizontal="right" vertical="top"/>
    </xf>
    <xf numFmtId="4" fontId="3" fillId="32" borderId="0" xfId="0" applyNumberFormat="1" applyFont="1" applyFill="1" applyAlignment="1">
      <alignment horizontal="right" vertical="top" wrapText="1" indent="2"/>
    </xf>
    <xf numFmtId="0" fontId="3" fillId="5" borderId="0" xfId="0" applyFont="1" applyFill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45" fillId="0" borderId="0" xfId="0" applyFont="1" applyFill="1" applyAlignment="1">
      <alignment horizontal="right" vertical="top"/>
    </xf>
    <xf numFmtId="4" fontId="3" fillId="0" borderId="0" xfId="0" applyNumberFormat="1" applyFont="1" applyFill="1" applyAlignment="1">
      <alignment vertical="top" wrapText="1"/>
    </xf>
    <xf numFmtId="0" fontId="45" fillId="0" borderId="0" xfId="0" applyFont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8"/>
  <sheetViews>
    <sheetView tabSelected="1" zoomScale="120" zoomScaleNormal="120" zoomScalePageLayoutView="0" workbookViewId="0" topLeftCell="A1">
      <selection activeCell="D2" sqref="D2"/>
    </sheetView>
  </sheetViews>
  <sheetFormatPr defaultColWidth="9.140625" defaultRowHeight="15"/>
  <cols>
    <col min="1" max="1" width="6.8515625" style="0" customWidth="1"/>
    <col min="2" max="2" width="42.8515625" style="25" customWidth="1"/>
    <col min="3" max="3" width="15.7109375" style="0" customWidth="1"/>
    <col min="4" max="4" width="14.140625" style="0" customWidth="1"/>
    <col min="5" max="5" width="15.7109375" style="0" customWidth="1"/>
  </cols>
  <sheetData>
    <row r="2" spans="4:5" ht="26.25" customHeight="1">
      <c r="D2" s="47" t="s">
        <v>120</v>
      </c>
      <c r="E2" s="46"/>
    </row>
    <row r="3" spans="2:5" ht="30.75" customHeight="1">
      <c r="B3" s="54" t="s">
        <v>119</v>
      </c>
      <c r="C3" s="54"/>
      <c r="D3" s="54"/>
      <c r="E3" s="54"/>
    </row>
    <row r="4" spans="2:3" ht="17.25" customHeight="1">
      <c r="B4" s="13"/>
      <c r="C4" s="13"/>
    </row>
    <row r="5" spans="2:5" ht="33.75" customHeight="1">
      <c r="B5" s="55" t="s">
        <v>107</v>
      </c>
      <c r="C5" s="55"/>
      <c r="D5" s="55"/>
      <c r="E5" s="55"/>
    </row>
    <row r="6" spans="2:5" ht="20.25">
      <c r="B6" s="55" t="s">
        <v>94</v>
      </c>
      <c r="C6" s="55"/>
      <c r="D6" s="55"/>
      <c r="E6" s="55"/>
    </row>
    <row r="7" spans="2:5" ht="20.25">
      <c r="B7" s="30"/>
      <c r="C7" s="30"/>
      <c r="D7" s="30"/>
      <c r="E7" s="30"/>
    </row>
    <row r="8" spans="2:3" ht="20.25">
      <c r="B8" s="17"/>
      <c r="C8" s="12"/>
    </row>
    <row r="9" spans="2:5" ht="22.5" customHeight="1">
      <c r="B9" s="56" t="s">
        <v>67</v>
      </c>
      <c r="C9" s="56"/>
      <c r="D9" s="56"/>
      <c r="E9" s="56"/>
    </row>
    <row r="12" spans="2:5" ht="15">
      <c r="B12" s="57" t="s">
        <v>87</v>
      </c>
      <c r="C12" s="57"/>
      <c r="D12" s="57"/>
      <c r="E12" s="57"/>
    </row>
    <row r="13" spans="2:5" ht="29.25" customHeight="1">
      <c r="B13" s="51" t="s">
        <v>108</v>
      </c>
      <c r="C13" s="51"/>
      <c r="D13" s="51"/>
      <c r="E13" s="51"/>
    </row>
    <row r="14" ht="15">
      <c r="B14" s="19"/>
    </row>
    <row r="16" spans="2:5" ht="25.5">
      <c r="B16" s="39" t="s">
        <v>53</v>
      </c>
      <c r="C16" s="27" t="s">
        <v>95</v>
      </c>
      <c r="D16" s="27" t="s">
        <v>90</v>
      </c>
      <c r="E16" s="27" t="s">
        <v>96</v>
      </c>
    </row>
    <row r="17" spans="2:5" ht="21" customHeight="1">
      <c r="B17" s="20" t="s">
        <v>54</v>
      </c>
      <c r="C17" s="7">
        <f>C44</f>
        <v>200465000</v>
      </c>
      <c r="D17" s="7">
        <f>D44</f>
        <v>-7337000</v>
      </c>
      <c r="E17" s="7">
        <f>E44</f>
        <v>193128000</v>
      </c>
    </row>
    <row r="18" spans="2:5" ht="26.25" customHeight="1">
      <c r="B18" s="29" t="s">
        <v>55</v>
      </c>
      <c r="C18" s="7">
        <f>C70</f>
        <v>7135000</v>
      </c>
      <c r="D18" s="7">
        <f>D70</f>
        <v>465000</v>
      </c>
      <c r="E18" s="7">
        <f>E70</f>
        <v>7600000</v>
      </c>
    </row>
    <row r="19" spans="2:5" ht="21" customHeight="1">
      <c r="B19" s="21" t="s">
        <v>56</v>
      </c>
      <c r="C19" s="8">
        <f>C17+C18</f>
        <v>207600000</v>
      </c>
      <c r="D19" s="8">
        <f>D17+D18</f>
        <v>-6872000</v>
      </c>
      <c r="E19" s="8">
        <f>E17+E18</f>
        <v>200728000</v>
      </c>
    </row>
    <row r="20" spans="2:5" ht="21" customHeight="1">
      <c r="B20" s="20" t="s">
        <v>57</v>
      </c>
      <c r="C20" s="7">
        <f>C90</f>
        <v>144868000</v>
      </c>
      <c r="D20" s="7">
        <f>D90</f>
        <v>9149000</v>
      </c>
      <c r="E20" s="7">
        <f>E90</f>
        <v>154017000</v>
      </c>
    </row>
    <row r="21" spans="2:5" ht="26.25">
      <c r="B21" s="20" t="s">
        <v>58</v>
      </c>
      <c r="C21" s="7">
        <f>C114</f>
        <v>51952000</v>
      </c>
      <c r="D21" s="7">
        <f>D114</f>
        <v>-12851000</v>
      </c>
      <c r="E21" s="7">
        <f>E114</f>
        <v>39101000</v>
      </c>
    </row>
    <row r="22" spans="2:5" ht="21" customHeight="1">
      <c r="B22" s="21" t="s">
        <v>59</v>
      </c>
      <c r="C22" s="8">
        <f>C20+C21</f>
        <v>196820000</v>
      </c>
      <c r="D22" s="8">
        <f>D20+D21</f>
        <v>-3702000</v>
      </c>
      <c r="E22" s="8">
        <f>E20+E21</f>
        <v>193118000</v>
      </c>
    </row>
    <row r="23" spans="2:5" ht="21" customHeight="1">
      <c r="B23" s="21" t="s">
        <v>66</v>
      </c>
      <c r="C23" s="10">
        <f>C19-C22</f>
        <v>10780000</v>
      </c>
      <c r="D23" s="10">
        <f>D19-D22</f>
        <v>-3170000</v>
      </c>
      <c r="E23" s="10">
        <f>E19-E22</f>
        <v>7610000</v>
      </c>
    </row>
    <row r="24" spans="2:5" ht="7.5" customHeight="1">
      <c r="B24" s="9"/>
      <c r="C24" s="10"/>
      <c r="D24" s="10"/>
      <c r="E24" s="10"/>
    </row>
    <row r="25" spans="2:5" ht="13.5" customHeight="1">
      <c r="B25" s="11"/>
      <c r="C25" s="11"/>
      <c r="D25" s="11"/>
      <c r="E25" s="11"/>
    </row>
    <row r="26" spans="2:5" ht="15.75" customHeight="1">
      <c r="B26" s="11"/>
      <c r="C26" s="11"/>
      <c r="D26" s="11"/>
      <c r="E26" s="11"/>
    </row>
    <row r="27" spans="2:5" ht="25.5">
      <c r="B27" s="39" t="s">
        <v>60</v>
      </c>
      <c r="C27" s="27" t="s">
        <v>95</v>
      </c>
      <c r="D27" s="27" t="s">
        <v>90</v>
      </c>
      <c r="E27" s="27" t="s">
        <v>96</v>
      </c>
    </row>
    <row r="28" spans="2:5" ht="26.25">
      <c r="B28" s="20" t="s">
        <v>61</v>
      </c>
      <c r="C28" s="7">
        <f>C87</f>
        <v>100000</v>
      </c>
      <c r="D28" s="7">
        <f>D87</f>
        <v>3272000</v>
      </c>
      <c r="E28" s="7">
        <f>E87</f>
        <v>3372000</v>
      </c>
    </row>
    <row r="29" spans="2:5" ht="26.25">
      <c r="B29" s="20" t="s">
        <v>62</v>
      </c>
      <c r="C29" s="7">
        <f>C138</f>
        <v>8880000</v>
      </c>
      <c r="D29" s="7">
        <f>D138</f>
        <v>102000</v>
      </c>
      <c r="E29" s="7">
        <f>E138</f>
        <v>8982000</v>
      </c>
    </row>
    <row r="30" spans="2:5" ht="18.75" customHeight="1">
      <c r="B30" s="21" t="s">
        <v>63</v>
      </c>
      <c r="C30" s="10">
        <f>C28-C29</f>
        <v>-8780000</v>
      </c>
      <c r="D30" s="10">
        <f>D28-D29</f>
        <v>3170000</v>
      </c>
      <c r="E30" s="10">
        <f>E28-E29</f>
        <v>-5610000</v>
      </c>
    </row>
    <row r="31" spans="2:5" ht="9" customHeight="1">
      <c r="B31" s="9"/>
      <c r="C31" s="10"/>
      <c r="D31" s="10"/>
      <c r="E31" s="10"/>
    </row>
    <row r="32" spans="2:5" ht="12.75" customHeight="1">
      <c r="B32" s="14"/>
      <c r="C32" s="14"/>
      <c r="D32" s="14"/>
      <c r="E32" s="14"/>
    </row>
    <row r="33" spans="2:5" ht="18.75" customHeight="1">
      <c r="B33" s="18"/>
      <c r="C33" s="15"/>
      <c r="D33" s="15"/>
      <c r="E33" s="15"/>
    </row>
    <row r="34" spans="2:5" ht="25.5">
      <c r="B34" s="40" t="s">
        <v>101</v>
      </c>
      <c r="C34" s="27" t="s">
        <v>95</v>
      </c>
      <c r="D34" s="27" t="s">
        <v>90</v>
      </c>
      <c r="E34" s="27" t="s">
        <v>96</v>
      </c>
    </row>
    <row r="35" spans="2:5" ht="24" customHeight="1">
      <c r="B35" s="21" t="s">
        <v>64</v>
      </c>
      <c r="C35" s="10">
        <f>C19+C28</f>
        <v>207700000</v>
      </c>
      <c r="D35" s="10">
        <f>D19+D28</f>
        <v>-3600000</v>
      </c>
      <c r="E35" s="10">
        <f>E19+E28</f>
        <v>204100000</v>
      </c>
    </row>
    <row r="36" spans="2:5" ht="24" customHeight="1">
      <c r="B36" s="21" t="s">
        <v>65</v>
      </c>
      <c r="C36" s="10">
        <f>C22+C29</f>
        <v>205700000</v>
      </c>
      <c r="D36" s="10">
        <f>D22+D29</f>
        <v>-3600000</v>
      </c>
      <c r="E36" s="10">
        <f>E22+E29</f>
        <v>202100000</v>
      </c>
    </row>
    <row r="37" spans="2:5" ht="24" customHeight="1">
      <c r="B37" s="34" t="s">
        <v>102</v>
      </c>
      <c r="C37" s="8">
        <v>2000000</v>
      </c>
      <c r="D37" s="10">
        <v>0</v>
      </c>
      <c r="E37" s="8">
        <v>2000000</v>
      </c>
    </row>
    <row r="38" spans="2:5" s="38" customFormat="1" ht="15">
      <c r="B38" s="35"/>
      <c r="C38" s="36"/>
      <c r="D38" s="37"/>
      <c r="E38" s="36"/>
    </row>
    <row r="39" spans="2:5" ht="15">
      <c r="B39" s="52" t="s">
        <v>89</v>
      </c>
      <c r="C39" s="53"/>
      <c r="D39" s="53"/>
      <c r="E39" s="53"/>
    </row>
    <row r="40" spans="2:5" ht="15">
      <c r="B40" s="32"/>
      <c r="C40" s="33"/>
      <c r="D40" s="33"/>
      <c r="E40" s="33"/>
    </row>
    <row r="41" spans="2:5" ht="24.75" customHeight="1">
      <c r="B41" s="51" t="s">
        <v>97</v>
      </c>
      <c r="C41" s="51"/>
      <c r="D41" s="51"/>
      <c r="E41" s="51"/>
    </row>
    <row r="42" spans="2:5" ht="12" customHeight="1">
      <c r="B42" s="31"/>
      <c r="C42" s="31"/>
      <c r="D42" s="31"/>
      <c r="E42" s="31"/>
    </row>
    <row r="43" spans="1:5" ht="25.5">
      <c r="A43" s="28" t="s">
        <v>103</v>
      </c>
      <c r="B43" s="28" t="s">
        <v>28</v>
      </c>
      <c r="C43" s="28" t="s">
        <v>95</v>
      </c>
      <c r="D43" s="28" t="s">
        <v>90</v>
      </c>
      <c r="E43" s="28" t="s">
        <v>96</v>
      </c>
    </row>
    <row r="44" spans="1:5" ht="15">
      <c r="A44" s="41"/>
      <c r="B44" s="22" t="s">
        <v>29</v>
      </c>
      <c r="C44" s="6">
        <f>C45+C49+C56+C60+C64+C67</f>
        <v>200465000</v>
      </c>
      <c r="D44" s="6">
        <f>D45+D49+D56+D60+D64+D67</f>
        <v>-7337000</v>
      </c>
      <c r="E44" s="6">
        <f>E45+E49+E56+E60+E64+E67</f>
        <v>193128000</v>
      </c>
    </row>
    <row r="45" spans="2:5" ht="15">
      <c r="B45" s="23" t="s">
        <v>30</v>
      </c>
      <c r="C45" s="1">
        <f>SUM(C46:C48)</f>
        <v>82959000</v>
      </c>
      <c r="D45" s="1">
        <f>SUM(D46:D48)</f>
        <v>2000000</v>
      </c>
      <c r="E45" s="1">
        <f>SUM(E46:E48)</f>
        <v>84959000</v>
      </c>
    </row>
    <row r="46" spans="1:5" ht="15">
      <c r="A46" s="42" t="s">
        <v>104</v>
      </c>
      <c r="B46" s="24" t="s">
        <v>31</v>
      </c>
      <c r="C46" s="2">
        <v>69239000</v>
      </c>
      <c r="D46" s="2">
        <f>E46-C46</f>
        <v>2000000</v>
      </c>
      <c r="E46" s="2">
        <v>71239000</v>
      </c>
    </row>
    <row r="47" spans="1:5" ht="15">
      <c r="A47" s="42">
        <v>11</v>
      </c>
      <c r="B47" s="24" t="s">
        <v>32</v>
      </c>
      <c r="C47" s="2">
        <v>9350000</v>
      </c>
      <c r="D47" s="2">
        <f>E47-C47</f>
        <v>0</v>
      </c>
      <c r="E47" s="2">
        <v>9350000</v>
      </c>
    </row>
    <row r="48" spans="1:5" ht="15">
      <c r="A48" s="42">
        <v>11</v>
      </c>
      <c r="B48" s="24" t="s">
        <v>33</v>
      </c>
      <c r="C48" s="2">
        <v>4370000</v>
      </c>
      <c r="D48" s="2">
        <f>E48-C48</f>
        <v>0</v>
      </c>
      <c r="E48" s="2">
        <v>4370000</v>
      </c>
    </row>
    <row r="49" spans="2:5" ht="25.5">
      <c r="B49" s="23" t="s">
        <v>70</v>
      </c>
      <c r="C49" s="1">
        <f>SUM(C50:C55)</f>
        <v>36564000</v>
      </c>
      <c r="D49" s="1">
        <f>SUM(D50:D55)</f>
        <v>-6097000</v>
      </c>
      <c r="E49" s="1">
        <f>SUM(E50:E55)</f>
        <v>30467000</v>
      </c>
    </row>
    <row r="50" spans="1:5" ht="25.5">
      <c r="A50" s="42">
        <v>26</v>
      </c>
      <c r="B50" s="24" t="s">
        <v>91</v>
      </c>
      <c r="C50" s="2">
        <v>192000</v>
      </c>
      <c r="D50" s="2">
        <f aca="true" t="shared" si="0" ref="D50:D55">E50-C50</f>
        <v>1108000</v>
      </c>
      <c r="E50" s="2">
        <v>1300000</v>
      </c>
    </row>
    <row r="51" spans="1:5" ht="15">
      <c r="A51" s="42">
        <v>21.22</v>
      </c>
      <c r="B51" s="24" t="s">
        <v>71</v>
      </c>
      <c r="C51" s="2">
        <v>6821000</v>
      </c>
      <c r="D51" s="2">
        <f t="shared" si="0"/>
        <v>-2443000</v>
      </c>
      <c r="E51" s="2">
        <v>4378000</v>
      </c>
    </row>
    <row r="52" spans="1:5" ht="25.5">
      <c r="A52" s="42">
        <v>23</v>
      </c>
      <c r="B52" s="24" t="s">
        <v>0</v>
      </c>
      <c r="C52" s="2">
        <v>6318000</v>
      </c>
      <c r="D52" s="2">
        <f t="shared" si="0"/>
        <v>-1408000</v>
      </c>
      <c r="E52" s="2">
        <v>4910000</v>
      </c>
    </row>
    <row r="53" spans="1:5" ht="13.5" customHeight="1">
      <c r="A53" s="42">
        <v>24.25</v>
      </c>
      <c r="B53" s="24" t="s">
        <v>69</v>
      </c>
      <c r="C53" s="2">
        <v>12373000</v>
      </c>
      <c r="D53" s="2">
        <f t="shared" si="0"/>
        <v>-40000</v>
      </c>
      <c r="E53" s="2">
        <v>12333000</v>
      </c>
    </row>
    <row r="54" spans="1:5" ht="25.5">
      <c r="A54" s="42">
        <v>21.23</v>
      </c>
      <c r="B54" s="24" t="s">
        <v>93</v>
      </c>
      <c r="C54" s="2">
        <v>3561000</v>
      </c>
      <c r="D54" s="2">
        <f t="shared" si="0"/>
        <v>-1375000</v>
      </c>
      <c r="E54" s="2">
        <v>2186000</v>
      </c>
    </row>
    <row r="55" spans="1:5" ht="25.5">
      <c r="A55" s="42">
        <v>26</v>
      </c>
      <c r="B55" s="24" t="s">
        <v>105</v>
      </c>
      <c r="C55" s="2">
        <v>7299000</v>
      </c>
      <c r="D55" s="2">
        <f t="shared" si="0"/>
        <v>-1939000</v>
      </c>
      <c r="E55" s="2">
        <v>5360000</v>
      </c>
    </row>
    <row r="56" spans="2:5" ht="15">
      <c r="B56" s="23" t="s">
        <v>34</v>
      </c>
      <c r="C56" s="1">
        <f>SUM(C57:C59)</f>
        <v>13012000</v>
      </c>
      <c r="D56" s="1">
        <f>SUM(D57:D59)</f>
        <v>-168000</v>
      </c>
      <c r="E56" s="1">
        <f>SUM(E57:E59)</f>
        <v>12844000</v>
      </c>
    </row>
    <row r="57" spans="1:5" ht="15">
      <c r="A57" s="42">
        <v>11</v>
      </c>
      <c r="B57" s="24" t="s">
        <v>35</v>
      </c>
      <c r="C57" s="2">
        <v>319000</v>
      </c>
      <c r="D57" s="2">
        <f>E57-C57</f>
        <v>181000</v>
      </c>
      <c r="E57" s="2">
        <v>500000</v>
      </c>
    </row>
    <row r="58" spans="1:5" ht="15">
      <c r="A58" s="42" t="s">
        <v>106</v>
      </c>
      <c r="B58" s="24" t="s">
        <v>36</v>
      </c>
      <c r="C58" s="2">
        <v>12663000</v>
      </c>
      <c r="D58" s="2">
        <f>E58-C58</f>
        <v>-359000</v>
      </c>
      <c r="E58" s="2">
        <v>12304000</v>
      </c>
    </row>
    <row r="59" spans="1:5" ht="15">
      <c r="A59" s="42">
        <v>11</v>
      </c>
      <c r="B59" s="24" t="s">
        <v>1</v>
      </c>
      <c r="C59" s="2">
        <v>30000</v>
      </c>
      <c r="D59" s="2">
        <f>E59-C59</f>
        <v>10000</v>
      </c>
      <c r="E59" s="2">
        <v>40000</v>
      </c>
    </row>
    <row r="60" spans="2:5" ht="38.25">
      <c r="B60" s="23" t="s">
        <v>72</v>
      </c>
      <c r="C60" s="1">
        <f>SUM(C61:C63)</f>
        <v>55415000</v>
      </c>
      <c r="D60" s="1">
        <f>SUM(D61:D63)</f>
        <v>3450500</v>
      </c>
      <c r="E60" s="1">
        <f>SUM(E61:E63)</f>
        <v>58865500</v>
      </c>
    </row>
    <row r="61" spans="1:5" ht="15">
      <c r="A61" s="42">
        <v>11.44</v>
      </c>
      <c r="B61" s="24" t="s">
        <v>73</v>
      </c>
      <c r="C61" s="2">
        <v>2905000</v>
      </c>
      <c r="D61" s="2">
        <f>E61-C61</f>
        <v>165000</v>
      </c>
      <c r="E61" s="2">
        <v>3070000</v>
      </c>
    </row>
    <row r="62" spans="1:5" ht="25.5">
      <c r="A62" s="50" t="s">
        <v>118</v>
      </c>
      <c r="B62" s="24" t="s">
        <v>37</v>
      </c>
      <c r="C62" s="2">
        <v>14770000</v>
      </c>
      <c r="D62" s="2">
        <f>E62-C62</f>
        <v>2525500</v>
      </c>
      <c r="E62" s="2">
        <v>17295500</v>
      </c>
    </row>
    <row r="63" spans="1:5" ht="15">
      <c r="A63" s="42">
        <v>41.42</v>
      </c>
      <c r="B63" s="24" t="s">
        <v>74</v>
      </c>
      <c r="C63" s="2">
        <v>37740000</v>
      </c>
      <c r="D63" s="2">
        <f>E63-C63</f>
        <v>760000</v>
      </c>
      <c r="E63" s="2">
        <v>38500000</v>
      </c>
    </row>
    <row r="64" spans="2:5" ht="25.5">
      <c r="B64" s="23" t="s">
        <v>75</v>
      </c>
      <c r="C64" s="1">
        <f>SUM(C65:C66)</f>
        <v>5232000</v>
      </c>
      <c r="D64" s="1">
        <f>D65+D66</f>
        <v>-459500</v>
      </c>
      <c r="E64" s="1">
        <f>SUM(E65:E66)</f>
        <v>4772500</v>
      </c>
    </row>
    <row r="65" spans="1:5" ht="25.5">
      <c r="A65" s="42">
        <v>71.72</v>
      </c>
      <c r="B65" s="24" t="s">
        <v>76</v>
      </c>
      <c r="C65" s="2">
        <v>4831000</v>
      </c>
      <c r="D65" s="2">
        <f>E65-C65</f>
        <v>-956000</v>
      </c>
      <c r="E65" s="2">
        <v>3875000</v>
      </c>
    </row>
    <row r="66" spans="1:5" ht="25.5">
      <c r="A66" s="42">
        <v>31</v>
      </c>
      <c r="B66" s="24" t="s">
        <v>68</v>
      </c>
      <c r="C66" s="2">
        <v>401000</v>
      </c>
      <c r="D66" s="2">
        <f>E66-C66</f>
        <v>496500</v>
      </c>
      <c r="E66" s="2">
        <v>897500</v>
      </c>
    </row>
    <row r="67" spans="1:5" ht="15">
      <c r="A67" s="42"/>
      <c r="B67" s="23" t="s">
        <v>77</v>
      </c>
      <c r="C67" s="1">
        <f>C68+C69</f>
        <v>7283000</v>
      </c>
      <c r="D67" s="1">
        <f>D68+D69</f>
        <v>-6063000</v>
      </c>
      <c r="E67" s="1">
        <f>E68+E69</f>
        <v>1220000</v>
      </c>
    </row>
    <row r="68" spans="1:5" ht="15">
      <c r="A68" s="42">
        <v>11</v>
      </c>
      <c r="B68" s="24" t="s">
        <v>78</v>
      </c>
      <c r="C68" s="2">
        <v>750000</v>
      </c>
      <c r="D68" s="2">
        <f>E68-C68</f>
        <v>170000</v>
      </c>
      <c r="E68" s="2">
        <v>920000</v>
      </c>
    </row>
    <row r="69" spans="1:5" ht="15">
      <c r="A69" s="42">
        <v>72</v>
      </c>
      <c r="B69" s="24" t="s">
        <v>2</v>
      </c>
      <c r="C69" s="2">
        <v>6533000</v>
      </c>
      <c r="D69" s="2">
        <f>E69-C69</f>
        <v>-6233000</v>
      </c>
      <c r="E69" s="2">
        <v>300000</v>
      </c>
    </row>
    <row r="70" spans="1:5" ht="25.5">
      <c r="A70" s="43"/>
      <c r="B70" s="22" t="s">
        <v>38</v>
      </c>
      <c r="C70" s="6">
        <f>C71+C74</f>
        <v>7135000</v>
      </c>
      <c r="D70" s="6">
        <f>D71+D74</f>
        <v>465000</v>
      </c>
      <c r="E70" s="6">
        <f>E71+E74</f>
        <v>7600000</v>
      </c>
    </row>
    <row r="71" spans="1:5" ht="25.5">
      <c r="A71" s="42"/>
      <c r="B71" s="23" t="s">
        <v>86</v>
      </c>
      <c r="C71" s="1">
        <f>SUM(C72:C73)</f>
        <v>5485000</v>
      </c>
      <c r="D71" s="1">
        <f>SUM(D72:D73)</f>
        <v>-285000</v>
      </c>
      <c r="E71" s="1">
        <f>SUM(E72:E73)</f>
        <v>5200000</v>
      </c>
    </row>
    <row r="72" spans="1:5" ht="25.5">
      <c r="A72" s="42">
        <v>51</v>
      </c>
      <c r="B72" s="24" t="s">
        <v>39</v>
      </c>
      <c r="C72" s="2">
        <v>5000000</v>
      </c>
      <c r="D72" s="2">
        <f>E72-C72</f>
        <v>0</v>
      </c>
      <c r="E72" s="2">
        <v>5000000</v>
      </c>
    </row>
    <row r="73" spans="1:5" ht="15">
      <c r="A73" s="42">
        <v>44</v>
      </c>
      <c r="B73" s="24" t="s">
        <v>40</v>
      </c>
      <c r="C73" s="2">
        <v>485000</v>
      </c>
      <c r="D73" s="2">
        <f>E73-C73</f>
        <v>-285000</v>
      </c>
      <c r="E73" s="2">
        <v>200000</v>
      </c>
    </row>
    <row r="74" spans="1:5" ht="25.5">
      <c r="A74" s="42"/>
      <c r="B74" s="23" t="s">
        <v>41</v>
      </c>
      <c r="C74" s="1">
        <f>SUM(C75:C77)</f>
        <v>1650000</v>
      </c>
      <c r="D74" s="1">
        <f>SUM(D75+D76+D77)</f>
        <v>750000</v>
      </c>
      <c r="E74" s="1">
        <f>SUM(E75:E77)</f>
        <v>2400000</v>
      </c>
    </row>
    <row r="75" spans="1:5" ht="15">
      <c r="A75" s="42">
        <v>51</v>
      </c>
      <c r="B75" s="24" t="s">
        <v>42</v>
      </c>
      <c r="C75" s="2">
        <v>1650000</v>
      </c>
      <c r="D75" s="2">
        <f>E75-C75</f>
        <v>-250000</v>
      </c>
      <c r="E75" s="2">
        <v>1400000</v>
      </c>
    </row>
    <row r="76" spans="1:5" ht="15">
      <c r="A76" s="48">
        <v>23</v>
      </c>
      <c r="B76" s="24" t="s">
        <v>109</v>
      </c>
      <c r="C76" s="2"/>
      <c r="D76" s="2">
        <f>E76-C76</f>
        <v>960000</v>
      </c>
      <c r="E76" s="2">
        <v>960000</v>
      </c>
    </row>
    <row r="77" spans="1:5" ht="15">
      <c r="A77" s="48">
        <v>23</v>
      </c>
      <c r="B77" s="24" t="s">
        <v>110</v>
      </c>
      <c r="C77" s="2"/>
      <c r="D77" s="2">
        <f>E77-C77</f>
        <v>40000</v>
      </c>
      <c r="E77" s="2">
        <v>40000</v>
      </c>
    </row>
    <row r="78" spans="1:5" ht="21" customHeight="1">
      <c r="A78" s="16"/>
      <c r="B78" s="16" t="s">
        <v>43</v>
      </c>
      <c r="C78" s="26">
        <f>C44+C70</f>
        <v>207600000</v>
      </c>
      <c r="D78" s="26">
        <f>D44+D70</f>
        <v>-6872000</v>
      </c>
      <c r="E78" s="26">
        <f>E44+E70</f>
        <v>200728000</v>
      </c>
    </row>
    <row r="79" spans="1:5" ht="25.5">
      <c r="A79" s="28" t="s">
        <v>103</v>
      </c>
      <c r="B79" s="28" t="s">
        <v>28</v>
      </c>
      <c r="C79" s="28" t="s">
        <v>95</v>
      </c>
      <c r="D79" s="28" t="s">
        <v>90</v>
      </c>
      <c r="E79" s="28" t="s">
        <v>96</v>
      </c>
    </row>
    <row r="80" spans="1:5" ht="25.5">
      <c r="A80" s="44"/>
      <c r="B80" s="22" t="s">
        <v>47</v>
      </c>
      <c r="C80" s="6">
        <f>C81</f>
        <v>100000</v>
      </c>
      <c r="D80" s="6">
        <f>D81+D85</f>
        <v>3272000</v>
      </c>
      <c r="E80" s="6">
        <f>E81+E85</f>
        <v>3372000</v>
      </c>
    </row>
    <row r="81" spans="1:5" ht="25.5">
      <c r="A81" s="42"/>
      <c r="B81" s="23" t="s">
        <v>48</v>
      </c>
      <c r="C81" s="1">
        <f>SUM(C82:C84)</f>
        <v>100000</v>
      </c>
      <c r="D81" s="1">
        <f>SUM(D82:D84)</f>
        <v>2491000</v>
      </c>
      <c r="E81" s="1">
        <f>SUM(E82:E84)</f>
        <v>2591000</v>
      </c>
    </row>
    <row r="82" spans="1:5" ht="38.25">
      <c r="A82" s="42">
        <v>61</v>
      </c>
      <c r="B82" s="24" t="s">
        <v>49</v>
      </c>
      <c r="C82" s="5">
        <v>100000</v>
      </c>
      <c r="D82" s="2">
        <f>E82-C82</f>
        <v>50000</v>
      </c>
      <c r="E82" s="5">
        <v>150000</v>
      </c>
    </row>
    <row r="83" spans="1:5" ht="38.25">
      <c r="A83" s="48">
        <v>61.72</v>
      </c>
      <c r="B83" s="24" t="s">
        <v>111</v>
      </c>
      <c r="C83" s="5"/>
      <c r="D83" s="2">
        <f>E83-C83</f>
        <v>2000000</v>
      </c>
      <c r="E83" s="5">
        <v>2000000</v>
      </c>
    </row>
    <row r="84" spans="1:5" ht="25.5">
      <c r="A84" s="48">
        <v>72</v>
      </c>
      <c r="B84" s="24" t="s">
        <v>112</v>
      </c>
      <c r="C84" s="5"/>
      <c r="D84" s="2">
        <f>E84-C84</f>
        <v>441000</v>
      </c>
      <c r="E84" s="5">
        <v>441000</v>
      </c>
    </row>
    <row r="85" spans="1:5" ht="15">
      <c r="A85" s="48"/>
      <c r="B85" s="23" t="s">
        <v>113</v>
      </c>
      <c r="C85" s="49"/>
      <c r="D85" s="1">
        <f>E85-C85</f>
        <v>781000</v>
      </c>
      <c r="E85" s="49">
        <f>E86</f>
        <v>781000</v>
      </c>
    </row>
    <row r="86" spans="1:5" ht="25.5">
      <c r="A86" s="48">
        <v>61</v>
      </c>
      <c r="B86" s="24" t="s">
        <v>114</v>
      </c>
      <c r="C86" s="5"/>
      <c r="D86" s="2">
        <f>E86-C86</f>
        <v>781000</v>
      </c>
      <c r="E86" s="5">
        <v>781000</v>
      </c>
    </row>
    <row r="87" spans="1:5" ht="22.5" customHeight="1">
      <c r="A87" s="45"/>
      <c r="B87" s="16" t="s">
        <v>50</v>
      </c>
      <c r="C87" s="26">
        <f>C80</f>
        <v>100000</v>
      </c>
      <c r="D87" s="26">
        <f>D80</f>
        <v>3272000</v>
      </c>
      <c r="E87" s="26">
        <f>E80</f>
        <v>3372000</v>
      </c>
    </row>
    <row r="88" spans="2:5" ht="10.5" customHeight="1">
      <c r="B88" s="3"/>
      <c r="C88" s="3"/>
      <c r="D88" s="3"/>
      <c r="E88" s="3"/>
    </row>
    <row r="89" spans="2:5" ht="25.5">
      <c r="B89" s="28" t="s">
        <v>28</v>
      </c>
      <c r="C89" s="28" t="s">
        <v>95</v>
      </c>
      <c r="D89" s="28" t="s">
        <v>90</v>
      </c>
      <c r="E89" s="28" t="s">
        <v>96</v>
      </c>
    </row>
    <row r="90" spans="2:5" ht="15">
      <c r="B90" s="22" t="s">
        <v>44</v>
      </c>
      <c r="C90" s="6">
        <f>C91+C95+C101+C104+C106+C109+C111</f>
        <v>144868000</v>
      </c>
      <c r="D90" s="6">
        <f>D91+D95+D101+D104+D106+D109+D111</f>
        <v>9149000</v>
      </c>
      <c r="E90" s="6">
        <f>E91+E95+E101+E104+E106+E109+E111</f>
        <v>154017000</v>
      </c>
    </row>
    <row r="91" spans="2:5" ht="15">
      <c r="B91" s="23" t="s">
        <v>9</v>
      </c>
      <c r="C91" s="1">
        <f>SUM(C92:C94)</f>
        <v>51018000</v>
      </c>
      <c r="D91" s="1">
        <f>SUM(D92:D94)</f>
        <v>1156000</v>
      </c>
      <c r="E91" s="1">
        <f>SUM(E92:E94)</f>
        <v>52174000</v>
      </c>
    </row>
    <row r="92" spans="2:5" ht="15">
      <c r="B92" s="24" t="s">
        <v>79</v>
      </c>
      <c r="C92" s="2">
        <v>41549000</v>
      </c>
      <c r="D92" s="2">
        <f>E92-C92</f>
        <v>654000</v>
      </c>
      <c r="E92" s="2">
        <v>42203000</v>
      </c>
    </row>
    <row r="93" spans="2:5" ht="15">
      <c r="B93" s="24" t="s">
        <v>10</v>
      </c>
      <c r="C93" s="2">
        <v>1773000</v>
      </c>
      <c r="D93" s="2">
        <f>E93-C93</f>
        <v>281000</v>
      </c>
      <c r="E93" s="2">
        <v>2054000</v>
      </c>
    </row>
    <row r="94" spans="2:5" ht="15">
      <c r="B94" s="24" t="s">
        <v>11</v>
      </c>
      <c r="C94" s="2">
        <v>7696000</v>
      </c>
      <c r="D94" s="2">
        <f>E94-C94</f>
        <v>221000</v>
      </c>
      <c r="E94" s="2">
        <v>7917000</v>
      </c>
    </row>
    <row r="95" spans="2:5" ht="15">
      <c r="B95" s="23" t="s">
        <v>3</v>
      </c>
      <c r="C95" s="1">
        <f>SUM(C96:C100)</f>
        <v>69265000</v>
      </c>
      <c r="D95" s="1">
        <f>SUM(D96:D100)</f>
        <v>7720000</v>
      </c>
      <c r="E95" s="1">
        <f>SUM(E96:E100)</f>
        <v>76985000</v>
      </c>
    </row>
    <row r="96" spans="2:5" ht="15">
      <c r="B96" s="24" t="s">
        <v>7</v>
      </c>
      <c r="C96" s="2">
        <v>3919000</v>
      </c>
      <c r="D96" s="2">
        <f>E96-C96</f>
        <v>-79000</v>
      </c>
      <c r="E96" s="2">
        <v>3840000</v>
      </c>
    </row>
    <row r="97" spans="2:5" ht="15">
      <c r="B97" s="24" t="s">
        <v>12</v>
      </c>
      <c r="C97" s="2">
        <v>14558000</v>
      </c>
      <c r="D97" s="2">
        <f>E97-C97</f>
        <v>612000</v>
      </c>
      <c r="E97" s="2">
        <v>15170000</v>
      </c>
    </row>
    <row r="98" spans="2:5" ht="15">
      <c r="B98" s="24" t="s">
        <v>8</v>
      </c>
      <c r="C98" s="2">
        <v>40692000</v>
      </c>
      <c r="D98" s="2">
        <f>E98-C98</f>
        <v>6566000</v>
      </c>
      <c r="E98" s="2">
        <v>47258000</v>
      </c>
    </row>
    <row r="99" spans="2:5" ht="25.5">
      <c r="B99" s="24" t="s">
        <v>88</v>
      </c>
      <c r="C99" s="2">
        <v>834000</v>
      </c>
      <c r="D99" s="2">
        <f>E99-C99</f>
        <v>392000</v>
      </c>
      <c r="E99" s="2">
        <v>1226000</v>
      </c>
    </row>
    <row r="100" spans="2:5" ht="15">
      <c r="B100" s="24" t="s">
        <v>4</v>
      </c>
      <c r="C100" s="2">
        <v>9262000</v>
      </c>
      <c r="D100" s="2">
        <f>E100-C100</f>
        <v>229000</v>
      </c>
      <c r="E100" s="2">
        <v>9491000</v>
      </c>
    </row>
    <row r="101" spans="2:5" ht="15">
      <c r="B101" s="24" t="s">
        <v>13</v>
      </c>
      <c r="C101" s="2">
        <f>SUM(C102:C103)</f>
        <v>2395000</v>
      </c>
      <c r="D101" s="2">
        <f>SUM(D102:D103)</f>
        <v>-250000</v>
      </c>
      <c r="E101" s="2">
        <f>SUM(E102:E103)</f>
        <v>2145000</v>
      </c>
    </row>
    <row r="102" spans="2:5" ht="15">
      <c r="B102" s="24" t="s">
        <v>80</v>
      </c>
      <c r="C102" s="2">
        <v>1093000</v>
      </c>
      <c r="D102" s="2">
        <f>E102-C102</f>
        <v>-36000</v>
      </c>
      <c r="E102" s="2">
        <v>1057000</v>
      </c>
    </row>
    <row r="103" spans="2:5" ht="15">
      <c r="B103" s="24" t="s">
        <v>14</v>
      </c>
      <c r="C103" s="2">
        <v>1302000</v>
      </c>
      <c r="D103" s="2">
        <f>E103-C103</f>
        <v>-214000</v>
      </c>
      <c r="E103" s="2">
        <v>1088000</v>
      </c>
    </row>
    <row r="104" spans="2:5" ht="15">
      <c r="B104" s="23" t="s">
        <v>19</v>
      </c>
      <c r="C104" s="1">
        <f>SUM(C105)</f>
        <v>4400000</v>
      </c>
      <c r="D104" s="1">
        <f>SUM(D105)</f>
        <v>0</v>
      </c>
      <c r="E104" s="1">
        <f>SUM(E105)</f>
        <v>4400000</v>
      </c>
    </row>
    <row r="105" spans="2:5" ht="38.25">
      <c r="B105" s="24" t="s">
        <v>81</v>
      </c>
      <c r="C105" s="2">
        <v>4400000</v>
      </c>
      <c r="D105" s="2">
        <f>E105-C105</f>
        <v>0</v>
      </c>
      <c r="E105" s="2">
        <v>4400000</v>
      </c>
    </row>
    <row r="106" spans="2:5" ht="25.5">
      <c r="B106" s="23" t="s">
        <v>82</v>
      </c>
      <c r="C106" s="1">
        <f>SUM(C107+C108)</f>
        <v>2800000</v>
      </c>
      <c r="D106" s="1">
        <f>SUM(D107+D108)</f>
        <v>-440000</v>
      </c>
      <c r="E106" s="1">
        <f>SUM(E107+E108)</f>
        <v>2360000</v>
      </c>
    </row>
    <row r="107" spans="2:5" ht="15">
      <c r="B107" s="24" t="s">
        <v>27</v>
      </c>
      <c r="C107" s="2">
        <v>1748000</v>
      </c>
      <c r="D107" s="2">
        <f>E107-C107</f>
        <v>-500000</v>
      </c>
      <c r="E107" s="2">
        <v>1248000</v>
      </c>
    </row>
    <row r="108" spans="2:5" ht="25.5">
      <c r="B108" s="24" t="s">
        <v>98</v>
      </c>
      <c r="C108" s="2">
        <v>1052000</v>
      </c>
      <c r="D108" s="2">
        <f>E108-C108</f>
        <v>60000</v>
      </c>
      <c r="E108" s="2">
        <v>1112000</v>
      </c>
    </row>
    <row r="109" spans="2:5" ht="25.5">
      <c r="B109" s="23" t="s">
        <v>23</v>
      </c>
      <c r="C109" s="1">
        <f>SUM(C110)</f>
        <v>5010000</v>
      </c>
      <c r="D109" s="1">
        <f>SUM(D110)</f>
        <v>-312000</v>
      </c>
      <c r="E109" s="1">
        <f>SUM(E110)</f>
        <v>4698000</v>
      </c>
    </row>
    <row r="110" spans="2:5" ht="25.5">
      <c r="B110" s="24" t="s">
        <v>24</v>
      </c>
      <c r="C110" s="2">
        <v>5010000</v>
      </c>
      <c r="D110" s="2">
        <f>E110-C110</f>
        <v>-312000</v>
      </c>
      <c r="E110" s="2">
        <v>4698000</v>
      </c>
    </row>
    <row r="111" spans="2:5" ht="15">
      <c r="B111" s="23" t="s">
        <v>5</v>
      </c>
      <c r="C111" s="1">
        <f>SUM(C112+C113)</f>
        <v>9980000</v>
      </c>
      <c r="D111" s="1">
        <f>SUM(D112+D113)</f>
        <v>1275000</v>
      </c>
      <c r="E111" s="1">
        <f>SUM(E112+E113)</f>
        <v>11255000</v>
      </c>
    </row>
    <row r="112" spans="2:5" ht="15">
      <c r="B112" s="24" t="s">
        <v>6</v>
      </c>
      <c r="C112" s="2">
        <v>9980000</v>
      </c>
      <c r="D112" s="2">
        <f>E112-C112</f>
        <v>10000</v>
      </c>
      <c r="E112" s="2">
        <v>9990000</v>
      </c>
    </row>
    <row r="113" spans="2:5" ht="15">
      <c r="B113" s="24" t="s">
        <v>115</v>
      </c>
      <c r="C113" s="2"/>
      <c r="D113" s="2">
        <f>E113-C113</f>
        <v>1265000</v>
      </c>
      <c r="E113" s="2">
        <v>1265000</v>
      </c>
    </row>
    <row r="114" spans="2:5" ht="25.5">
      <c r="B114" s="22" t="s">
        <v>45</v>
      </c>
      <c r="C114" s="6">
        <f>C115+C118+C124</f>
        <v>51952000</v>
      </c>
      <c r="D114" s="6">
        <f>D115+D118+D124</f>
        <v>-12851000</v>
      </c>
      <c r="E114" s="6">
        <f>E115+E118+E124</f>
        <v>39101000</v>
      </c>
    </row>
    <row r="115" spans="2:5" ht="25.5">
      <c r="B115" s="23" t="s">
        <v>83</v>
      </c>
      <c r="C115" s="1">
        <f>SUM(C116:C117)</f>
        <v>11258000</v>
      </c>
      <c r="D115" s="1">
        <f>SUM(D116:D117)</f>
        <v>-812000</v>
      </c>
      <c r="E115" s="1">
        <f>SUM(E116:E117)</f>
        <v>10446000</v>
      </c>
    </row>
    <row r="116" spans="2:5" ht="15">
      <c r="B116" s="24" t="s">
        <v>20</v>
      </c>
      <c r="C116" s="2">
        <v>4800000</v>
      </c>
      <c r="D116" s="2">
        <f>E116-C116</f>
        <v>-435000</v>
      </c>
      <c r="E116" s="2">
        <v>4365000</v>
      </c>
    </row>
    <row r="117" spans="2:5" ht="15">
      <c r="B117" s="24" t="s">
        <v>22</v>
      </c>
      <c r="C117" s="2">
        <v>6458000</v>
      </c>
      <c r="D117" s="2">
        <f>E117-C117</f>
        <v>-377000</v>
      </c>
      <c r="E117" s="2">
        <v>6081000</v>
      </c>
    </row>
    <row r="118" spans="2:5" ht="25.5">
      <c r="B118" s="23" t="s">
        <v>15</v>
      </c>
      <c r="C118" s="1">
        <f>SUM(C119:C123)</f>
        <v>33769000</v>
      </c>
      <c r="D118" s="1">
        <f>SUM(D119:D123)</f>
        <v>-11544000</v>
      </c>
      <c r="E118" s="1">
        <f>SUM(E119:E123)</f>
        <v>22225000</v>
      </c>
    </row>
    <row r="119" spans="2:5" ht="15">
      <c r="B119" s="24" t="s">
        <v>25</v>
      </c>
      <c r="C119" s="2">
        <v>25469000</v>
      </c>
      <c r="D119" s="2">
        <f>E119-C119</f>
        <v>-9429000</v>
      </c>
      <c r="E119" s="2">
        <v>16040000</v>
      </c>
    </row>
    <row r="120" spans="2:5" ht="15">
      <c r="B120" s="24" t="s">
        <v>16</v>
      </c>
      <c r="C120" s="2">
        <v>7295000</v>
      </c>
      <c r="D120" s="2">
        <f>E120-C120</f>
        <v>-2841000</v>
      </c>
      <c r="E120" s="2">
        <v>4454000</v>
      </c>
    </row>
    <row r="121" spans="2:5" ht="15">
      <c r="B121" s="24" t="s">
        <v>92</v>
      </c>
      <c r="C121" s="2">
        <v>250000</v>
      </c>
      <c r="D121" s="2">
        <f>E121-C121</f>
        <v>-218000</v>
      </c>
      <c r="E121" s="2">
        <v>32000</v>
      </c>
    </row>
    <row r="122" spans="2:5" ht="25.5">
      <c r="B122" s="24" t="s">
        <v>26</v>
      </c>
      <c r="C122" s="2">
        <v>607000</v>
      </c>
      <c r="D122" s="2">
        <f>E122-C122</f>
        <v>261000</v>
      </c>
      <c r="E122" s="2">
        <v>868000</v>
      </c>
    </row>
    <row r="123" spans="2:5" ht="15">
      <c r="B123" s="24" t="s">
        <v>21</v>
      </c>
      <c r="C123" s="2">
        <v>148000</v>
      </c>
      <c r="D123" s="2">
        <f>E123-C123</f>
        <v>683000</v>
      </c>
      <c r="E123" s="2">
        <v>831000</v>
      </c>
    </row>
    <row r="124" spans="2:5" ht="25.5">
      <c r="B124" s="23" t="s">
        <v>17</v>
      </c>
      <c r="C124" s="1">
        <f>SUM(C125)</f>
        <v>6925000</v>
      </c>
      <c r="D124" s="1">
        <f>SUM(D125)</f>
        <v>-495000</v>
      </c>
      <c r="E124" s="1">
        <f>SUM(E125)</f>
        <v>6430000</v>
      </c>
    </row>
    <row r="125" spans="2:5" ht="15">
      <c r="B125" s="24" t="s">
        <v>18</v>
      </c>
      <c r="C125" s="2">
        <v>6925000</v>
      </c>
      <c r="D125" s="2">
        <f>E125-C125</f>
        <v>-495000</v>
      </c>
      <c r="E125" s="2">
        <v>6430000</v>
      </c>
    </row>
    <row r="126" spans="2:5" ht="21.75" customHeight="1">
      <c r="B126" s="16" t="s">
        <v>46</v>
      </c>
      <c r="C126" s="26">
        <f>C90+C114</f>
        <v>196820000</v>
      </c>
      <c r="D126" s="26">
        <f>D90+D114</f>
        <v>-3702000</v>
      </c>
      <c r="E126" s="26">
        <f>E90+E114</f>
        <v>193118000</v>
      </c>
    </row>
    <row r="127" spans="2:5" ht="11.25" customHeight="1">
      <c r="B127" s="3"/>
      <c r="C127" s="3"/>
      <c r="D127" s="3"/>
      <c r="E127" s="3"/>
    </row>
    <row r="128" spans="2:5" ht="11.25" customHeight="1">
      <c r="B128" s="23"/>
      <c r="C128" s="4"/>
      <c r="D128" s="4"/>
      <c r="E128" s="4"/>
    </row>
    <row r="129" spans="2:5" ht="25.5">
      <c r="B129" s="28" t="s">
        <v>28</v>
      </c>
      <c r="C129" s="28" t="s">
        <v>95</v>
      </c>
      <c r="D129" s="28" t="s">
        <v>90</v>
      </c>
      <c r="E129" s="28" t="s">
        <v>96</v>
      </c>
    </row>
    <row r="130" spans="2:5" ht="25.5">
      <c r="B130" s="22" t="s">
        <v>51</v>
      </c>
      <c r="C130" s="6">
        <f>C136+C132+C134</f>
        <v>8880000</v>
      </c>
      <c r="D130" s="6">
        <f>D136+D132+D134</f>
        <v>102000</v>
      </c>
      <c r="E130" s="6">
        <f>E136+E132+E134</f>
        <v>8982000</v>
      </c>
    </row>
    <row r="131" spans="2:5" ht="15">
      <c r="B131" s="22"/>
      <c r="C131" s="6"/>
      <c r="D131" s="6"/>
      <c r="E131" s="6"/>
    </row>
    <row r="132" spans="2:5" ht="15">
      <c r="B132" s="23" t="s">
        <v>99</v>
      </c>
      <c r="C132" s="1">
        <f>SUM(C133)</f>
        <v>3800000</v>
      </c>
      <c r="D132" s="1">
        <f>E132-C132</f>
        <v>-300000</v>
      </c>
      <c r="E132" s="1">
        <f>SUM(E133)</f>
        <v>3500000</v>
      </c>
    </row>
    <row r="133" spans="2:5" ht="25.5">
      <c r="B133" s="24" t="s">
        <v>100</v>
      </c>
      <c r="C133" s="5">
        <v>3800000</v>
      </c>
      <c r="D133" s="2">
        <f>E133-C133</f>
        <v>-300000</v>
      </c>
      <c r="E133" s="5">
        <v>3500000</v>
      </c>
    </row>
    <row r="134" spans="2:5" ht="15">
      <c r="B134" s="23" t="s">
        <v>116</v>
      </c>
      <c r="C134" s="1"/>
      <c r="D134" s="1">
        <f>SUM(D135)</f>
        <v>61000</v>
      </c>
      <c r="E134" s="1">
        <f>SUM(E135)</f>
        <v>61000</v>
      </c>
    </row>
    <row r="135" spans="2:5" ht="25.5">
      <c r="B135" s="24" t="s">
        <v>117</v>
      </c>
      <c r="C135" s="5"/>
      <c r="D135" s="2">
        <f>E135-C135</f>
        <v>61000</v>
      </c>
      <c r="E135" s="5">
        <v>61000</v>
      </c>
    </row>
    <row r="136" spans="2:5" ht="25.5">
      <c r="B136" s="23" t="s">
        <v>84</v>
      </c>
      <c r="C136" s="1">
        <f>SUM(C137)</f>
        <v>5080000</v>
      </c>
      <c r="D136" s="1">
        <f>SUM(D137)</f>
        <v>341000</v>
      </c>
      <c r="E136" s="1">
        <f>SUM(E137)</f>
        <v>5421000</v>
      </c>
    </row>
    <row r="137" spans="2:5" ht="38.25">
      <c r="B137" s="24" t="s">
        <v>85</v>
      </c>
      <c r="C137" s="5">
        <v>5080000</v>
      </c>
      <c r="D137" s="2">
        <f>E137-C137</f>
        <v>341000</v>
      </c>
      <c r="E137" s="5">
        <v>5421000</v>
      </c>
    </row>
    <row r="138" spans="2:5" ht="23.25" customHeight="1">
      <c r="B138" s="16" t="s">
        <v>52</v>
      </c>
      <c r="C138" s="26">
        <f>C130</f>
        <v>8880000</v>
      </c>
      <c r="D138" s="26">
        <f>D130</f>
        <v>102000</v>
      </c>
      <c r="E138" s="26">
        <f>E130</f>
        <v>8982000</v>
      </c>
    </row>
  </sheetData>
  <sheetProtection/>
  <mergeCells count="8">
    <mergeCell ref="B13:E13"/>
    <mergeCell ref="B41:E41"/>
    <mergeCell ref="B39:E39"/>
    <mergeCell ref="B3:E3"/>
    <mergeCell ref="B5:E5"/>
    <mergeCell ref="B6:E6"/>
    <mergeCell ref="B9:E9"/>
    <mergeCell ref="B12:E12"/>
  </mergeCells>
  <printOptions/>
  <pageMargins left="0.2755905511811024" right="0.35433070866141736" top="0.5511811023622047" bottom="0.5511811023622047" header="0.31496062992125984" footer="0.31496062992125984"/>
  <pageSetup horizontalDpi="600" verticalDpi="600" orientation="portrait" paperSize="9" r:id="rId1"/>
  <headerFooter>
    <oddFooter>&amp;C&amp;P</oddFooter>
  </headerFooter>
  <rowBreaks count="5" manualBreakCount="5">
    <brk id="38" max="255" man="1"/>
    <brk id="78" max="255" man="1"/>
    <brk id="88" max="255" man="1"/>
    <brk id="88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2016-12-22T11:29:27Z</cp:lastPrinted>
  <dcterms:created xsi:type="dcterms:W3CDTF">2010-11-05T11:46:14Z</dcterms:created>
  <dcterms:modified xsi:type="dcterms:W3CDTF">2016-12-22T11:31:30Z</dcterms:modified>
  <cp:category/>
  <cp:version/>
  <cp:contentType/>
  <cp:contentStatus/>
</cp:coreProperties>
</file>